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16" i="1" l="1"/>
  <c r="C76" i="1"/>
  <c r="C75" i="1"/>
  <c r="C61" i="1"/>
  <c r="C59" i="1"/>
  <c r="H40" i="1"/>
  <c r="H50" i="1"/>
  <c r="H36" i="1"/>
  <c r="H17" i="1"/>
  <c r="H49" i="1"/>
  <c r="H25" i="1"/>
  <c r="H32" i="1"/>
  <c r="H26" i="1"/>
  <c r="H21" i="1" l="1"/>
  <c r="H28" i="1"/>
  <c r="H14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<sst xmlns="http://schemas.openxmlformats.org/spreadsheetml/2006/main" count="84" uniqueCount="52">
  <si>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</si>
  <si>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</si>
  <si>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</si>
  <si>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</si>
  <si>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</si>
  <si>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</si>
  <si>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</si>
  <si>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</si>
  <si>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</si>
  <si>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</si>
  <si>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</si>
  <si>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</si>
  <si>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</si>
  <si>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</si>
  <si>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</si>
  <si>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</si>
  <si>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</si>
  <si>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</si>
  <si>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</si>
  <si>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</si>
  <si>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</si>
  <si>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</si>
  <si>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</si>
  <si>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</si>
  <si>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</si>
  <si>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</si>
  <si>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Dana:02.10.2020.</t>
  </si>
  <si>
    <t>Dana 02.10.2020.godine Dom zdravlja Požarevac je izvršio plaćanje prema dobavljačima:</t>
  </si>
  <si>
    <t>Primljena i neutrošena participacija od 02.10.2020.</t>
  </si>
  <si>
    <t>Farmalogist</t>
  </si>
  <si>
    <t>Phoenix Pharma</t>
  </si>
  <si>
    <t>Medica Linea</t>
  </si>
  <si>
    <t>5859/2020</t>
  </si>
  <si>
    <t>Sinofarm</t>
  </si>
  <si>
    <t>Lavija</t>
  </si>
  <si>
    <t>Vicor</t>
  </si>
  <si>
    <t>IF2020-9632</t>
  </si>
  <si>
    <t>IF2020-9682</t>
  </si>
  <si>
    <t>1579/2020</t>
  </si>
  <si>
    <t>IF2020-9759</t>
  </si>
  <si>
    <t>1602/2020</t>
  </si>
  <si>
    <t>IF2020-10130</t>
  </si>
  <si>
    <t>IF2020-10387</t>
  </si>
  <si>
    <t>IF2020-10389</t>
  </si>
  <si>
    <t>R20-05163</t>
  </si>
  <si>
    <t>IF2020-05163</t>
  </si>
  <si>
    <t>IF2020-10602</t>
  </si>
  <si>
    <t>IF2020-10695</t>
  </si>
  <si>
    <t>IF2020-11391</t>
  </si>
  <si>
    <t>UKUPNO SANITETSKI MATERIJAL</t>
  </si>
  <si>
    <t>UKUPNO SANDOSTATIN</t>
  </si>
  <si>
    <t>UKUPNO LEKOVI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</si>
</sst>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6"/>
  <sheetViews>
    <sheetView tabSelected="1" topLeftCell="B37" zoomScaleNormal="100" workbookViewId="0">
      <selection activeCell="H17" sqref="H17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7</v>
      </c>
      <c r="C5" s="36"/>
      <c r="D5" s="36"/>
    </row>
    <row r="6" spans="2:15" x14ac:dyDescent="0.25">
      <c r="B6" s="36" t="s">
        <v>8</v>
      </c>
      <c r="C6" s="36"/>
      <c r="D6" s="36"/>
    </row>
    <row r="7" spans="2:15" x14ac:dyDescent="0.25">
      <c r="I7" s="11"/>
      <c r="J7" s="11"/>
    </row>
    <row r="8" spans="2:15" x14ac:dyDescent="0.25">
      <c r="B8" s="37" t="s">
        <v>26</v>
      </c>
      <c r="C8" s="37"/>
      <c r="D8" s="37"/>
      <c r="E8" s="37"/>
      <c r="F8" s="37"/>
      <c r="G8" s="37"/>
      <c r="H8" s="3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2" t="s">
        <v>22</v>
      </c>
      <c r="C11" s="43"/>
      <c r="D11" s="43"/>
      <c r="E11" s="43"/>
      <c r="F11" s="44"/>
      <c r="G11" s="2" t="s">
        <v>5</v>
      </c>
      <c r="H11" s="2" t="s">
        <v>6</v>
      </c>
      <c r="I11" s="11"/>
      <c r="J11" s="11"/>
      <c r="K11" s="38"/>
      <c r="L11" s="38"/>
      <c r="M11" s="38"/>
      <c r="N11" s="38"/>
      <c r="O11" s="38"/>
    </row>
    <row r="12" spans="2:15" x14ac:dyDescent="0.25">
      <c r="B12" s="40" t="s">
        <v>20</v>
      </c>
      <c r="C12" s="40"/>
      <c r="D12" s="40"/>
      <c r="E12" s="40"/>
      <c r="F12" s="40"/>
      <c r="G12" s="14">
        <v>44106</v>
      </c>
      <c r="H12" s="23">
        <v>4125493.55</v>
      </c>
      <c r="I12" s="11"/>
      <c r="J12" s="11"/>
      <c r="K12" s="9"/>
      <c r="L12" s="9"/>
      <c r="M12" s="9"/>
      <c r="N12" s="9"/>
      <c r="O12" s="9"/>
    </row>
    <row r="13" spans="2:15" x14ac:dyDescent="0.25">
      <c r="B13" s="39" t="s">
        <v>9</v>
      </c>
      <c r="C13" s="39"/>
      <c r="D13" s="39"/>
      <c r="E13" s="39"/>
      <c r="F13" s="39"/>
      <c r="G13" s="24">
        <v>44106</v>
      </c>
      <c r="H13" s="3">
        <f>H14+H26-H33-H43</f>
        <v>4121742.6100000003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41" t="s">
        <v>23</v>
      </c>
      <c r="C14" s="41"/>
      <c r="D14" s="41"/>
      <c r="E14" s="41"/>
      <c r="F14" s="41"/>
      <c r="G14" s="16">
        <v>44106</v>
      </c>
      <c r="H14" s="4">
        <f>H15+H16+H17+H18+H19+H20+H21+H22+H23+H24+H25</f>
        <v>5691033.6600000001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29" t="s">
        <v>10</v>
      </c>
      <c r="C15" s="30"/>
      <c r="D15" s="30"/>
      <c r="E15" s="30"/>
      <c r="F15" s="31"/>
      <c r="G15" s="12"/>
      <c r="H15" s="15">
        <v>0</v>
      </c>
      <c r="I15" s="11"/>
      <c r="J15" s="11"/>
      <c r="K15" s="8"/>
    </row>
    <row r="16" spans="2:15" x14ac:dyDescent="0.25">
      <c r="B16" s="29" t="s">
        <v>11</v>
      </c>
      <c r="C16" s="30"/>
      <c r="D16" s="30"/>
      <c r="E16" s="30"/>
      <c r="F16" s="31"/>
      <c r="G16" s="12"/>
      <c r="H16" s="10">
        <f>1457362.01-17987.02+256983.95+142732.99+1066750-202050.29+39664.18</f>
        <v>2743455.82</v>
      </c>
      <c r="I16" s="11"/>
      <c r="J16" s="11"/>
      <c r="K16" s="8"/>
      <c r="L16" s="8"/>
    </row>
    <row r="17" spans="2:13" x14ac:dyDescent="0.25">
      <c r="B17" s="29" t="s">
        <v>12</v>
      </c>
      <c r="C17" s="30"/>
      <c r="D17" s="30"/>
      <c r="E17" s="30"/>
      <c r="F17" s="31"/>
      <c r="G17" s="12"/>
      <c r="H17" s="10">
        <f>15084.3+773.74+6150.05+5880.6</f>
        <v>27888.690000000002</v>
      </c>
      <c r="I17" s="11"/>
      <c r="J17" s="11"/>
    </row>
    <row r="18" spans="2:13" x14ac:dyDescent="0.25">
      <c r="B18" s="29" t="s">
        <v>19</v>
      </c>
      <c r="C18" s="30"/>
      <c r="D18" s="30"/>
      <c r="E18" s="30"/>
      <c r="F18" s="31"/>
      <c r="G18" s="12"/>
      <c r="H18" s="10">
        <v>779762.26</v>
      </c>
      <c r="I18" s="11"/>
      <c r="J18" s="11"/>
    </row>
    <row r="19" spans="2:13" x14ac:dyDescent="0.25">
      <c r="B19" s="29" t="s">
        <v>2</v>
      </c>
      <c r="C19" s="30"/>
      <c r="D19" s="30"/>
      <c r="E19" s="30"/>
      <c r="F19" s="31"/>
      <c r="G19" s="12"/>
      <c r="H19" s="10">
        <v>517819.2</v>
      </c>
      <c r="I19" s="11"/>
      <c r="J19" s="11"/>
    </row>
    <row r="20" spans="2:13" x14ac:dyDescent="0.25">
      <c r="B20" s="29" t="s">
        <v>3</v>
      </c>
      <c r="C20" s="30"/>
      <c r="D20" s="30"/>
      <c r="E20" s="30"/>
      <c r="F20" s="31"/>
      <c r="G20" s="12"/>
      <c r="H20" s="10">
        <v>0</v>
      </c>
      <c r="I20" s="11"/>
      <c r="J20" s="11"/>
    </row>
    <row r="21" spans="2:13" x14ac:dyDescent="0.25">
      <c r="B21" s="29" t="s">
        <v>13</v>
      </c>
      <c r="C21" s="30"/>
      <c r="D21" s="30"/>
      <c r="E21" s="30"/>
      <c r="F21" s="31"/>
      <c r="G21" s="12"/>
      <c r="H21" s="10">
        <f>730625+59740</f>
        <v>790365</v>
      </c>
      <c r="I21" s="11"/>
      <c r="J21" s="11"/>
      <c r="K21" s="11"/>
      <c r="L21" s="8"/>
    </row>
    <row r="22" spans="2:13" x14ac:dyDescent="0.25">
      <c r="B22" s="29" t="s">
        <v>25</v>
      </c>
      <c r="C22" s="30"/>
      <c r="D22" s="30"/>
      <c r="E22" s="30"/>
      <c r="F22" s="31"/>
      <c r="G22" s="12"/>
      <c r="H22" s="10">
        <v>0</v>
      </c>
      <c r="I22" s="11"/>
      <c r="J22" s="11"/>
      <c r="K22" s="11"/>
      <c r="L22" s="8"/>
    </row>
    <row r="23" spans="2:13" x14ac:dyDescent="0.25">
      <c r="B23" s="29" t="s">
        <v>14</v>
      </c>
      <c r="C23" s="30"/>
      <c r="D23" s="30"/>
      <c r="E23" s="30"/>
      <c r="F23" s="31"/>
      <c r="G23" s="12"/>
      <c r="H23" s="10">
        <v>0</v>
      </c>
      <c r="I23" s="11"/>
      <c r="J23" s="11"/>
      <c r="K23" s="8"/>
    </row>
    <row r="24" spans="2:13" x14ac:dyDescent="0.25">
      <c r="B24" s="29" t="s">
        <v>15</v>
      </c>
      <c r="C24" s="30"/>
      <c r="D24" s="30"/>
      <c r="E24" s="30"/>
      <c r="F24" s="31"/>
      <c r="G24" s="12"/>
      <c r="H24" s="10">
        <v>758025.75</v>
      </c>
      <c r="I24" s="11"/>
      <c r="J24" s="11"/>
      <c r="K24" s="8"/>
      <c r="L24" s="8"/>
    </row>
    <row r="25" spans="2:13" x14ac:dyDescent="0.25">
      <c r="B25" s="29" t="s">
        <v>28</v>
      </c>
      <c r="C25" s="30"/>
      <c r="D25" s="30"/>
      <c r="E25" s="30"/>
      <c r="F25" s="31"/>
      <c r="G25" s="13"/>
      <c r="H25" s="10">
        <f>24755.44+4100+1750-4788+4900+2250-4920+8370+2000+5900+1350+7700+2800+9400+1900+2650+7800-4200.5</f>
        <v>73716.94</v>
      </c>
      <c r="I25" s="11"/>
      <c r="J25" s="11"/>
      <c r="K25" s="8"/>
      <c r="L25" s="8"/>
    </row>
    <row r="26" spans="2:13" x14ac:dyDescent="0.25">
      <c r="B26" s="32" t="s">
        <v>24</v>
      </c>
      <c r="C26" s="33"/>
      <c r="D26" s="33"/>
      <c r="E26" s="33"/>
      <c r="F26" s="34"/>
      <c r="G26" s="16">
        <v>44106</v>
      </c>
      <c r="H26" s="4">
        <f>H27+H28+H29+H30+H31+H32</f>
        <v>752694.80999999994</v>
      </c>
      <c r="I26" s="11"/>
      <c r="J26" s="11"/>
      <c r="K26" s="8"/>
    </row>
    <row r="27" spans="2:13" x14ac:dyDescent="0.25">
      <c r="B27" s="29" t="s">
        <v>10</v>
      </c>
      <c r="C27" s="30"/>
      <c r="D27" s="30"/>
      <c r="E27" s="30"/>
      <c r="F27" s="31"/>
      <c r="G27" s="2"/>
      <c r="H27" s="15">
        <v>0</v>
      </c>
      <c r="I27" s="11"/>
      <c r="J27" s="11"/>
      <c r="K27" s="8"/>
    </row>
    <row r="28" spans="2:13" x14ac:dyDescent="0.25">
      <c r="B28" s="29" t="s">
        <v>11</v>
      </c>
      <c r="C28" s="30"/>
      <c r="D28" s="30"/>
      <c r="E28" s="30"/>
      <c r="F28" s="31"/>
      <c r="G28" s="2"/>
      <c r="H28" s="10">
        <f>159868.39+135083-105001.41+135083-118951.11+135083-96223.18-2500+135083-115657.02+135083-103735.49+135083</f>
        <v>428298.18</v>
      </c>
      <c r="I28" s="27"/>
      <c r="J28" s="11"/>
      <c r="K28" s="8"/>
    </row>
    <row r="29" spans="2:13" x14ac:dyDescent="0.25">
      <c r="B29" s="29" t="s">
        <v>13</v>
      </c>
      <c r="C29" s="30"/>
      <c r="D29" s="30"/>
      <c r="E29" s="30"/>
      <c r="F29" s="31"/>
      <c r="G29" s="2"/>
      <c r="H29" s="10">
        <v>94666.67</v>
      </c>
      <c r="I29" s="11"/>
      <c r="J29" s="11"/>
      <c r="K29" s="8"/>
      <c r="L29" s="8"/>
      <c r="M29" s="8"/>
    </row>
    <row r="30" spans="2:13" x14ac:dyDescent="0.25">
      <c r="B30" s="29" t="s">
        <v>14</v>
      </c>
      <c r="C30" s="30"/>
      <c r="D30" s="30"/>
      <c r="E30" s="30"/>
      <c r="F30" s="31"/>
      <c r="G30" s="2"/>
      <c r="H30" s="10">
        <v>0</v>
      </c>
      <c r="I30" s="11"/>
      <c r="J30" s="11"/>
    </row>
    <row r="31" spans="2:13" x14ac:dyDescent="0.25">
      <c r="B31" s="29" t="s">
        <v>15</v>
      </c>
      <c r="C31" s="30"/>
      <c r="D31" s="30"/>
      <c r="E31" s="30"/>
      <c r="F31" s="31"/>
      <c r="G31" s="2"/>
      <c r="H31" s="10">
        <v>178749.96</v>
      </c>
      <c r="I31" s="11"/>
      <c r="J31" s="11"/>
    </row>
    <row r="32" spans="2:13" x14ac:dyDescent="0.25">
      <c r="B32" s="29" t="s">
        <v>28</v>
      </c>
      <c r="C32" s="30"/>
      <c r="D32" s="30"/>
      <c r="E32" s="30"/>
      <c r="F32" s="31"/>
      <c r="G32" s="2"/>
      <c r="H32" s="10">
        <f>5430+19247+4887+18701+2715</f>
        <v>50980</v>
      </c>
      <c r="I32" s="11"/>
      <c r="J32" s="11"/>
    </row>
    <row r="33" spans="2:12" x14ac:dyDescent="0.25">
      <c r="B33" s="45" t="s">
        <v>16</v>
      </c>
      <c r="C33" s="46"/>
      <c r="D33" s="46"/>
      <c r="E33" s="46"/>
      <c r="F33" s="47"/>
      <c r="G33" s="17">
        <v>44106</v>
      </c>
      <c r="H33" s="5">
        <f>SUM(H34:H42)</f>
        <v>2143235.9</v>
      </c>
      <c r="I33" s="11"/>
      <c r="J33" s="11"/>
    </row>
    <row r="34" spans="2:12" x14ac:dyDescent="0.25">
      <c r="B34" s="29" t="s">
        <v>10</v>
      </c>
      <c r="C34" s="30"/>
      <c r="D34" s="30"/>
      <c r="E34" s="30"/>
      <c r="F34" s="31"/>
      <c r="G34" s="13"/>
      <c r="H34" s="15">
        <v>0</v>
      </c>
      <c r="I34" s="11"/>
      <c r="J34" s="11"/>
    </row>
    <row r="35" spans="2:12" x14ac:dyDescent="0.25">
      <c r="B35" s="29" t="s">
        <v>11</v>
      </c>
      <c r="C35" s="30"/>
      <c r="D35" s="30"/>
      <c r="E35" s="30"/>
      <c r="F35" s="31"/>
      <c r="G35" s="13"/>
      <c r="H35" s="3">
        <v>0</v>
      </c>
      <c r="I35" s="11"/>
      <c r="J35" s="11"/>
      <c r="L35" s="8"/>
    </row>
    <row r="36" spans="2:12" x14ac:dyDescent="0.25">
      <c r="B36" s="29" t="s">
        <v>12</v>
      </c>
      <c r="C36" s="30"/>
      <c r="D36" s="30"/>
      <c r="E36" s="30"/>
      <c r="F36" s="31"/>
      <c r="G36" s="13"/>
      <c r="H36" s="10">
        <f>15084.3+773.74+6150.05+5880.6</f>
        <v>27888.690000000002</v>
      </c>
      <c r="I36" s="11"/>
      <c r="J36" s="11"/>
    </row>
    <row r="37" spans="2:12" x14ac:dyDescent="0.25">
      <c r="B37" s="29" t="s">
        <v>19</v>
      </c>
      <c r="C37" s="30"/>
      <c r="D37" s="30"/>
      <c r="E37" s="30"/>
      <c r="F37" s="31"/>
      <c r="G37" s="13"/>
      <c r="H37" s="10">
        <v>779762.26</v>
      </c>
      <c r="I37" s="11"/>
      <c r="J37" s="11"/>
      <c r="L37" s="8"/>
    </row>
    <row r="38" spans="2:12" x14ac:dyDescent="0.25">
      <c r="B38" s="29" t="s">
        <v>2</v>
      </c>
      <c r="C38" s="30"/>
      <c r="D38" s="30"/>
      <c r="E38" s="30"/>
      <c r="F38" s="31"/>
      <c r="G38" s="13"/>
      <c r="H38" s="10">
        <v>517819.2</v>
      </c>
      <c r="I38" s="11"/>
      <c r="J38" s="11"/>
    </row>
    <row r="39" spans="2:12" x14ac:dyDescent="0.25">
      <c r="B39" s="29" t="s">
        <v>3</v>
      </c>
      <c r="C39" s="30"/>
      <c r="D39" s="30"/>
      <c r="E39" s="30"/>
      <c r="F39" s="31"/>
      <c r="G39" s="13"/>
      <c r="H39" s="10">
        <v>0</v>
      </c>
      <c r="I39" s="11"/>
      <c r="J39" s="11"/>
    </row>
    <row r="40" spans="2:12" x14ac:dyDescent="0.25">
      <c r="B40" s="29" t="s">
        <v>13</v>
      </c>
      <c r="C40" s="30"/>
      <c r="D40" s="30"/>
      <c r="E40" s="30"/>
      <c r="F40" s="31"/>
      <c r="G40" s="13"/>
      <c r="H40" s="10">
        <f>59740</f>
        <v>59740</v>
      </c>
      <c r="I40" s="11"/>
      <c r="J40" s="11"/>
    </row>
    <row r="41" spans="2:12" x14ac:dyDescent="0.25">
      <c r="B41" s="29" t="s">
        <v>14</v>
      </c>
      <c r="C41" s="30"/>
      <c r="D41" s="30"/>
      <c r="E41" s="30"/>
      <c r="F41" s="31"/>
      <c r="G41" s="13"/>
      <c r="H41" s="10">
        <v>0</v>
      </c>
      <c r="I41" s="11"/>
      <c r="J41" s="11"/>
    </row>
    <row r="42" spans="2:12" x14ac:dyDescent="0.25">
      <c r="B42" s="29" t="s">
        <v>15</v>
      </c>
      <c r="C42" s="30"/>
      <c r="D42" s="30"/>
      <c r="E42" s="30"/>
      <c r="F42" s="31"/>
      <c r="G42" s="13"/>
      <c r="H42" s="10">
        <v>758025.75</v>
      </c>
      <c r="I42" s="11"/>
      <c r="J42" s="11"/>
      <c r="K42" s="8"/>
    </row>
    <row r="43" spans="2:12" x14ac:dyDescent="0.25">
      <c r="B43" s="45" t="s">
        <v>21</v>
      </c>
      <c r="C43" s="46"/>
      <c r="D43" s="46"/>
      <c r="E43" s="46"/>
      <c r="F43" s="47"/>
      <c r="G43" s="17">
        <v>44106</v>
      </c>
      <c r="H43" s="5">
        <f>SUM(H44:H48)</f>
        <v>178749.96</v>
      </c>
      <c r="I43" s="11"/>
      <c r="J43" s="11"/>
    </row>
    <row r="44" spans="2:12" x14ac:dyDescent="0.25">
      <c r="B44" s="29" t="s">
        <v>10</v>
      </c>
      <c r="C44" s="30"/>
      <c r="D44" s="30"/>
      <c r="E44" s="30"/>
      <c r="F44" s="31"/>
      <c r="G44" s="2"/>
      <c r="H44" s="15">
        <v>0</v>
      </c>
      <c r="I44" s="11"/>
      <c r="J44" s="11"/>
    </row>
    <row r="45" spans="2:12" x14ac:dyDescent="0.25">
      <c r="B45" s="29" t="s">
        <v>11</v>
      </c>
      <c r="C45" s="30"/>
      <c r="D45" s="30"/>
      <c r="E45" s="30"/>
      <c r="F45" s="31"/>
      <c r="G45" s="2"/>
      <c r="H45" s="3">
        <v>0</v>
      </c>
      <c r="I45" s="11"/>
      <c r="J45" s="11"/>
    </row>
    <row r="46" spans="2:12" x14ac:dyDescent="0.25">
      <c r="B46" s="29" t="s">
        <v>13</v>
      </c>
      <c r="C46" s="30"/>
      <c r="D46" s="30"/>
      <c r="E46" s="30"/>
      <c r="F46" s="31"/>
      <c r="G46" s="2"/>
      <c r="H46" s="3">
        <v>0</v>
      </c>
      <c r="I46" s="11"/>
      <c r="J46" s="11"/>
    </row>
    <row r="47" spans="2:12" x14ac:dyDescent="0.25">
      <c r="B47" s="29" t="s">
        <v>14</v>
      </c>
      <c r="C47" s="30"/>
      <c r="D47" s="30"/>
      <c r="E47" s="30"/>
      <c r="F47" s="31"/>
      <c r="G47" s="2"/>
      <c r="H47" s="3">
        <v>0</v>
      </c>
      <c r="I47" s="11"/>
      <c r="J47" s="11"/>
      <c r="K47" s="8"/>
    </row>
    <row r="48" spans="2:12" x14ac:dyDescent="0.25">
      <c r="B48" s="29" t="s">
        <v>15</v>
      </c>
      <c r="C48" s="30"/>
      <c r="D48" s="30"/>
      <c r="E48" s="30"/>
      <c r="F48" s="31"/>
      <c r="G48" s="2"/>
      <c r="H48" s="10">
        <v>178749.96</v>
      </c>
      <c r="I48" s="11"/>
      <c r="J48" s="11"/>
    </row>
    <row r="49" spans="2:12" x14ac:dyDescent="0.25">
      <c r="B49" s="51" t="s">
        <v>18</v>
      </c>
      <c r="C49" s="52"/>
      <c r="D49" s="52"/>
      <c r="E49" s="52"/>
      <c r="F49" s="53"/>
      <c r="G49" s="18">
        <v>44106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+0.48-14730.27+313949.35+1575+48.67+7354.55+166.64-323094.01+268280-268280+50.65+1076.64-1076.64-0.49+1472.45+17408.16+1219732.05+9627.64+1760.09-0.26-0.38-1249999.99+696017.37+383.4+8823.81+48.67</f>
        <v>709024.19000000006</v>
      </c>
      <c r="I49" s="11"/>
      <c r="L49" s="8"/>
    </row>
    <row r="50" spans="2:12" x14ac:dyDescent="0.25">
      <c r="B50" s="29" t="s">
        <v>17</v>
      </c>
      <c r="C50" s="30"/>
      <c r="D50" s="30"/>
      <c r="E50" s="30"/>
      <c r="F50" s="31"/>
      <c r="G50" s="26"/>
      <c r="H50" s="3">
        <f>696017.37+383.4+8823.81+48.67</f>
        <v>705273.25000000012</v>
      </c>
      <c r="I50" s="11"/>
      <c r="J50" s="11"/>
    </row>
    <row r="51" spans="2:12" x14ac:dyDescent="0.25">
      <c r="B51" s="48" t="s">
        <v>4</v>
      </c>
      <c r="C51" s="49"/>
      <c r="D51" s="49"/>
      <c r="E51" s="49"/>
      <c r="F51" s="50"/>
      <c r="G51" s="2"/>
      <c r="H51" s="7">
        <f>H14+H26-H33-H43+H49-H50</f>
        <v>4125493.5500000007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  <row r="55" spans="2:12" x14ac:dyDescent="0.25">
      <c r="B55" s="2" t="s">
        <v>29</v>
      </c>
      <c r="C55" s="3">
        <v>6150.05</v>
      </c>
      <c r="D55" s="28">
        <v>200360188</v>
      </c>
    </row>
    <row r="56" spans="2:12" x14ac:dyDescent="0.25">
      <c r="B56" s="2" t="s">
        <v>29</v>
      </c>
      <c r="C56" s="3">
        <v>15084.3</v>
      </c>
      <c r="D56" s="28">
        <v>200367556</v>
      </c>
    </row>
    <row r="57" spans="2:12" x14ac:dyDescent="0.25">
      <c r="B57" s="2" t="s">
        <v>29</v>
      </c>
      <c r="C57" s="3">
        <v>773.74</v>
      </c>
      <c r="D57" s="28">
        <v>200367580</v>
      </c>
    </row>
    <row r="58" spans="2:12" x14ac:dyDescent="0.25">
      <c r="B58" s="2" t="s">
        <v>30</v>
      </c>
      <c r="C58" s="3">
        <v>5880.6</v>
      </c>
      <c r="D58" s="28">
        <v>448173220</v>
      </c>
    </row>
    <row r="59" spans="2:12" x14ac:dyDescent="0.25">
      <c r="B59" s="54" t="s">
        <v>51</v>
      </c>
      <c r="C59" s="55">
        <f>SUM(C55:C58)</f>
        <v>27888.690000000002</v>
      </c>
      <c r="D59" s="54"/>
    </row>
    <row r="60" spans="2:12" x14ac:dyDescent="0.25">
      <c r="B60" s="2" t="s">
        <v>31</v>
      </c>
      <c r="C60" s="3">
        <v>779762.26</v>
      </c>
      <c r="D60" s="28" t="s">
        <v>32</v>
      </c>
    </row>
    <row r="61" spans="2:12" x14ac:dyDescent="0.25">
      <c r="B61" s="54" t="s">
        <v>50</v>
      </c>
      <c r="C61" s="7">
        <f>SUM(C60)</f>
        <v>779762.26</v>
      </c>
      <c r="D61" s="28"/>
    </row>
    <row r="62" spans="2:12" x14ac:dyDescent="0.25">
      <c r="B62" s="2" t="s">
        <v>33</v>
      </c>
      <c r="C62" s="3">
        <v>3410</v>
      </c>
      <c r="D62" s="28" t="s">
        <v>36</v>
      </c>
    </row>
    <row r="63" spans="2:12" x14ac:dyDescent="0.25">
      <c r="B63" s="2" t="s">
        <v>33</v>
      </c>
      <c r="C63" s="3">
        <v>10920</v>
      </c>
      <c r="D63" s="28" t="s">
        <v>37</v>
      </c>
    </row>
    <row r="64" spans="2:12" x14ac:dyDescent="0.25">
      <c r="B64" s="2" t="s">
        <v>34</v>
      </c>
      <c r="C64" s="3">
        <v>7410</v>
      </c>
      <c r="D64" s="28" t="s">
        <v>38</v>
      </c>
    </row>
    <row r="65" spans="2:4" x14ac:dyDescent="0.25">
      <c r="B65" s="2" t="s">
        <v>33</v>
      </c>
      <c r="C65" s="3">
        <v>16728</v>
      </c>
      <c r="D65" s="28" t="s">
        <v>39</v>
      </c>
    </row>
    <row r="66" spans="2:4" x14ac:dyDescent="0.25">
      <c r="B66" s="2" t="s">
        <v>34</v>
      </c>
      <c r="C66" s="3">
        <v>13200</v>
      </c>
      <c r="D66" s="28" t="s">
        <v>40</v>
      </c>
    </row>
    <row r="67" spans="2:4" x14ac:dyDescent="0.25">
      <c r="B67" s="2" t="s">
        <v>33</v>
      </c>
      <c r="C67" s="3">
        <v>600</v>
      </c>
      <c r="D67" s="28" t="s">
        <v>41</v>
      </c>
    </row>
    <row r="68" spans="2:4" x14ac:dyDescent="0.25">
      <c r="B68" s="2" t="s">
        <v>33</v>
      </c>
      <c r="C68" s="3">
        <v>3600</v>
      </c>
      <c r="D68" s="28" t="s">
        <v>42</v>
      </c>
    </row>
    <row r="69" spans="2:4" x14ac:dyDescent="0.25">
      <c r="B69" s="2" t="s">
        <v>33</v>
      </c>
      <c r="C69" s="3">
        <v>6468</v>
      </c>
      <c r="D69" s="28" t="s">
        <v>43</v>
      </c>
    </row>
    <row r="70" spans="2:4" x14ac:dyDescent="0.25">
      <c r="B70" s="2" t="s">
        <v>35</v>
      </c>
      <c r="C70" s="3">
        <v>385202</v>
      </c>
      <c r="D70" s="28" t="s">
        <v>44</v>
      </c>
    </row>
    <row r="71" spans="2:4" x14ac:dyDescent="0.25">
      <c r="B71" s="2" t="s">
        <v>35</v>
      </c>
      <c r="C71" s="3">
        <v>35666.400000000001</v>
      </c>
      <c r="D71" s="28" t="s">
        <v>45</v>
      </c>
    </row>
    <row r="72" spans="2:4" x14ac:dyDescent="0.25">
      <c r="B72" s="2" t="s">
        <v>33</v>
      </c>
      <c r="C72" s="3">
        <v>14968.8</v>
      </c>
      <c r="D72" s="28" t="s">
        <v>46</v>
      </c>
    </row>
    <row r="73" spans="2:4" x14ac:dyDescent="0.25">
      <c r="B73" s="2" t="s">
        <v>33</v>
      </c>
      <c r="C73" s="3">
        <v>528</v>
      </c>
      <c r="D73" s="28" t="s">
        <v>47</v>
      </c>
    </row>
    <row r="74" spans="2:4" x14ac:dyDescent="0.25">
      <c r="B74" s="2" t="s">
        <v>33</v>
      </c>
      <c r="C74" s="3">
        <v>19118</v>
      </c>
      <c r="D74" s="28" t="s">
        <v>48</v>
      </c>
    </row>
    <row r="75" spans="2:4" x14ac:dyDescent="0.25">
      <c r="B75" s="2"/>
      <c r="C75" s="3">
        <f>SUM(C62:C74)</f>
        <v>517819.2</v>
      </c>
      <c r="D75" s="28"/>
    </row>
    <row r="76" spans="2:4" x14ac:dyDescent="0.25">
      <c r="B76" s="54" t="s">
        <v>49</v>
      </c>
      <c r="C76" s="7">
        <f>SUM(C75)</f>
        <v>517819.2</v>
      </c>
      <c r="D76" s="2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2020-10-05T06:56:51Z</dcterms:modified>
</cp:coreProperties>
</file>